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D47B2379-FBCF-47E5-8558-991555AD269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RX8T-E" sheetId="14" r:id="rId1"/>
  </sheets>
  <definedNames>
    <definedName name="_xlnm._FilterDatabase" localSheetId="0" hidden="1">'SRX8T-E'!$H$11:$I$14</definedName>
    <definedName name="_xlnm.Criteria" localSheetId="0">'SRX8T-E'!$F$31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4" l="1"/>
  <c r="R13" i="14"/>
  <c r="I12" i="14"/>
  <c r="F9" i="14" l="1"/>
  <c r="F5" i="14"/>
  <c r="F6" i="14" l="1"/>
  <c r="R4" i="14"/>
</calcChain>
</file>

<file path=xl/sharedStrings.xml><?xml version="1.0" encoding="utf-8"?>
<sst xmlns="http://schemas.openxmlformats.org/spreadsheetml/2006/main" count="17" uniqueCount="17">
  <si>
    <t>RPM:</t>
  </si>
  <si>
    <t>Speed (Kmh):</t>
  </si>
  <si>
    <t>Diameter (mm):</t>
  </si>
  <si>
    <t>Roll-out (mm):</t>
  </si>
  <si>
    <t>Ratio:</t>
  </si>
  <si>
    <t>Pinion (T):</t>
  </si>
  <si>
    <t>Spur (T):</t>
  </si>
  <si>
    <t>Battery (V):</t>
  </si>
  <si>
    <t>Motor (kV):</t>
  </si>
  <si>
    <t>(Nominal Voltage)</t>
  </si>
  <si>
    <t>cells will color green when using possible spur/pinion combinations</t>
  </si>
  <si>
    <t>GTe shaft distances</t>
  </si>
  <si>
    <t>ring gear (T):</t>
  </si>
  <si>
    <t>pinion (T):</t>
  </si>
  <si>
    <t xml:space="preserve">    </t>
  </si>
  <si>
    <t>(Take 75km/h as reference)</t>
  </si>
  <si>
    <t>Serpent SRX8 Truggy-E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</si>
</sst>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2"/>
      <color theme="1"/>
      <name val="Arial"/>
      <family val="2"/>
    </font>
    <font>
      <b/>
      <i/>
      <sz val="28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0" fontId="0" fillId="0" borderId="0" xfId="0" applyNumberFormat="1" applyAlignment="1">
      <alignment horizontal="left" vertical="center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0" xfId="0" applyProtection="1"/>
    <xf numFmtId="0" fontId="0" fillId="0" borderId="8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</xf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NumberFormat="1"/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right"/>
    </xf>
  </cellXfs>
  <cellStyles count="1">
    <cellStyle name="Standaard" xfId="0" builtinId="0"/>
  </cellStyles>
  <dxfs count="4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19050</xdr:rowOff>
    </xdr:from>
    <xdr:to>
      <xdr:col>2</xdr:col>
      <xdr:colOff>149628</xdr:colOff>
      <xdr:row>7</xdr:row>
      <xdr:rowOff>180975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8EE74D14-4C8B-4FAB-B5F1-E8EC5505FF20}"/>
            </a:ext>
          </a:extLst>
        </xdr:cNvPr>
        <xdr:cNvSpPr/>
      </xdr:nvSpPr>
      <xdr:spPr>
        <a:xfrm>
          <a:off x="0" y="790575"/>
          <a:ext cx="1673628" cy="73342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581025</xdr:colOff>
      <xdr:row>4</xdr:row>
      <xdr:rowOff>28576</xdr:rowOff>
    </xdr:from>
    <xdr:to>
      <xdr:col>10</xdr:col>
      <xdr:colOff>761999</xdr:colOff>
      <xdr:row>7</xdr:row>
      <xdr:rowOff>180975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4DFFBDE4-48C3-4AE0-A1E2-465845224B29}"/>
            </a:ext>
          </a:extLst>
        </xdr:cNvPr>
        <xdr:cNvSpPr/>
      </xdr:nvSpPr>
      <xdr:spPr>
        <a:xfrm>
          <a:off x="6667500" y="800101"/>
          <a:ext cx="1704974" cy="7238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571500</xdr:colOff>
      <xdr:row>28</xdr:row>
      <xdr:rowOff>171449</xdr:rowOff>
    </xdr:from>
    <xdr:to>
      <xdr:col>11</xdr:col>
      <xdr:colOff>9525</xdr:colOff>
      <xdr:row>32</xdr:row>
      <xdr:rowOff>105121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DF597871-1A37-4A95-B708-4C6F77F5CBCA}"/>
            </a:ext>
          </a:extLst>
        </xdr:cNvPr>
        <xdr:cNvSpPr/>
      </xdr:nvSpPr>
      <xdr:spPr>
        <a:xfrm>
          <a:off x="6657975" y="5553074"/>
          <a:ext cx="1724025" cy="7051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0</xdr:colOff>
      <xdr:row>28</xdr:row>
      <xdr:rowOff>104775</xdr:rowOff>
    </xdr:from>
    <xdr:to>
      <xdr:col>2</xdr:col>
      <xdr:colOff>182139</xdr:colOff>
      <xdr:row>32</xdr:row>
      <xdr:rowOff>95249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B5E96D52-52C6-4749-8496-5FC8C5CA3036}"/>
            </a:ext>
          </a:extLst>
        </xdr:cNvPr>
        <xdr:cNvSpPr/>
      </xdr:nvSpPr>
      <xdr:spPr>
        <a:xfrm>
          <a:off x="0" y="5486400"/>
          <a:ext cx="1706139" cy="7619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701214</xdr:colOff>
      <xdr:row>17</xdr:row>
      <xdr:rowOff>166688</xdr:rowOff>
    </xdr:from>
    <xdr:to>
      <xdr:col>8</xdr:col>
      <xdr:colOff>761008</xdr:colOff>
      <xdr:row>17</xdr:row>
      <xdr:rowOff>168073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7440595-1CF6-4E38-AC66-CC5C8B7945DD}"/>
            </a:ext>
          </a:extLst>
        </xdr:cNvPr>
        <xdr:cNvCxnSpPr>
          <a:stCxn id="24" idx="3"/>
          <a:endCxn id="14" idx="1"/>
        </xdr:cNvCxnSpPr>
      </xdr:nvCxnSpPr>
      <xdr:spPr>
        <a:xfrm flipV="1">
          <a:off x="1463214" y="3414713"/>
          <a:ext cx="5384269" cy="1385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364807</xdr:colOff>
      <xdr:row>15</xdr:row>
      <xdr:rowOff>138922</xdr:rowOff>
    </xdr:from>
    <xdr:to>
      <xdr:col>5</xdr:col>
      <xdr:colOff>548208</xdr:colOff>
      <xdr:row>20</xdr:row>
      <xdr:rowOff>23237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A66E25D-6575-4697-BC49-A07B58B232CF}"/>
            </a:ext>
          </a:extLst>
        </xdr:cNvPr>
        <xdr:cNvSpPr/>
      </xdr:nvSpPr>
      <xdr:spPr>
        <a:xfrm rot="5400000">
          <a:off x="3838575" y="3332654"/>
          <a:ext cx="836815" cy="18340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387927</xdr:colOff>
      <xdr:row>13</xdr:row>
      <xdr:rowOff>100390</xdr:rowOff>
    </xdr:from>
    <xdr:to>
      <xdr:col>5</xdr:col>
      <xdr:colOff>564575</xdr:colOff>
      <xdr:row>15</xdr:row>
      <xdr:rowOff>74066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1E5B9E9-A4F6-45CD-9E26-A3EB2AA45B5B}"/>
            </a:ext>
          </a:extLst>
        </xdr:cNvPr>
        <xdr:cNvSpPr/>
      </xdr:nvSpPr>
      <xdr:spPr>
        <a:xfrm rot="5400000">
          <a:off x="4099388" y="2675429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564575</xdr:colOff>
      <xdr:row>10</xdr:row>
      <xdr:rowOff>114300</xdr:rowOff>
    </xdr:from>
    <xdr:to>
      <xdr:col>6</xdr:col>
      <xdr:colOff>695325</xdr:colOff>
      <xdr:row>14</xdr:row>
      <xdr:rowOff>82467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A3515E62-835E-4236-807A-2B5D43AB4052}"/>
            </a:ext>
          </a:extLst>
        </xdr:cNvPr>
        <xdr:cNvCxnSpPr>
          <a:stCxn id="9" idx="0"/>
        </xdr:cNvCxnSpPr>
      </xdr:nvCxnSpPr>
      <xdr:spPr>
        <a:xfrm flipV="1">
          <a:off x="4365050" y="2038350"/>
          <a:ext cx="892750" cy="7587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548208</xdr:colOff>
      <xdr:row>13</xdr:row>
      <xdr:rowOff>114300</xdr:rowOff>
    </xdr:from>
    <xdr:to>
      <xdr:col>6</xdr:col>
      <xdr:colOff>695326</xdr:colOff>
      <xdr:row>17</xdr:row>
      <xdr:rowOff>176330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4584EDC-96B4-4EE4-9546-E9CDC72991C8}"/>
            </a:ext>
          </a:extLst>
        </xdr:cNvPr>
        <xdr:cNvCxnSpPr>
          <a:endCxn id="8" idx="0"/>
        </xdr:cNvCxnSpPr>
      </xdr:nvCxnSpPr>
      <xdr:spPr>
        <a:xfrm flipH="1">
          <a:off x="4348683" y="2628900"/>
          <a:ext cx="909118" cy="8335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15</xdr:row>
      <xdr:rowOff>133175</xdr:rowOff>
    </xdr:from>
    <xdr:to>
      <xdr:col>10</xdr:col>
      <xdr:colOff>447675</xdr:colOff>
      <xdr:row>16</xdr:row>
      <xdr:rowOff>171450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4C07EF3-5F54-4A2B-97A2-177ADE8D093A}"/>
            </a:ext>
          </a:extLst>
        </xdr:cNvPr>
        <xdr:cNvSpPr/>
      </xdr:nvSpPr>
      <xdr:spPr>
        <a:xfrm>
          <a:off x="7010400" y="3000200"/>
          <a:ext cx="1047750" cy="2287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761008</xdr:colOff>
      <xdr:row>17</xdr:row>
      <xdr:rowOff>57151</xdr:rowOff>
    </xdr:from>
    <xdr:to>
      <xdr:col>9</xdr:col>
      <xdr:colOff>381000</xdr:colOff>
      <xdr:row>18</xdr:row>
      <xdr:rowOff>85725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F65A916-BF30-48BA-B935-4A7209FCE2C9}"/>
            </a:ext>
          </a:extLst>
        </xdr:cNvPr>
        <xdr:cNvSpPr/>
      </xdr:nvSpPr>
      <xdr:spPr>
        <a:xfrm>
          <a:off x="6847483" y="3305176"/>
          <a:ext cx="381992" cy="21907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323851</xdr:colOff>
      <xdr:row>18</xdr:row>
      <xdr:rowOff>153125</xdr:rowOff>
    </xdr:from>
    <xdr:to>
      <xdr:col>1</xdr:col>
      <xdr:colOff>561975</xdr:colOff>
      <xdr:row>20</xdr:row>
      <xdr:rowOff>9524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5F7B488-062A-4DBB-93CE-83F42BE1DD3B}"/>
            </a:ext>
          </a:extLst>
        </xdr:cNvPr>
        <xdr:cNvSpPr/>
      </xdr:nvSpPr>
      <xdr:spPr>
        <a:xfrm>
          <a:off x="323851" y="3629750"/>
          <a:ext cx="1000124" cy="23739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85725</xdr:colOff>
      <xdr:row>15</xdr:row>
      <xdr:rowOff>114300</xdr:rowOff>
    </xdr:from>
    <xdr:to>
      <xdr:col>2</xdr:col>
      <xdr:colOff>504825</xdr:colOff>
      <xdr:row>17</xdr:row>
      <xdr:rowOff>28575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B1A861A0-C645-4BF4-8142-9C33EBD9C1D7}"/>
            </a:ext>
          </a:extLst>
        </xdr:cNvPr>
        <xdr:cNvCxnSpPr/>
      </xdr:nvCxnSpPr>
      <xdr:spPr>
        <a:xfrm flipH="1">
          <a:off x="1609725" y="2981325"/>
          <a:ext cx="419100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19</xdr:row>
      <xdr:rowOff>81325</xdr:rowOff>
    </xdr:from>
    <xdr:to>
      <xdr:col>1</xdr:col>
      <xdr:colOff>742951</xdr:colOff>
      <xdr:row>20</xdr:row>
      <xdr:rowOff>161927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482F58E-2424-47D3-89F9-7EB5AF843D47}"/>
            </a:ext>
          </a:extLst>
        </xdr:cNvPr>
        <xdr:cNvCxnSpPr>
          <a:endCxn id="15" idx="3"/>
        </xdr:cNvCxnSpPr>
      </xdr:nvCxnSpPr>
      <xdr:spPr>
        <a:xfrm flipH="1" flipV="1">
          <a:off x="1323975" y="3748450"/>
          <a:ext cx="180976" cy="2711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62739</xdr:colOff>
      <xdr:row>7</xdr:row>
      <xdr:rowOff>141372</xdr:rowOff>
    </xdr:from>
    <xdr:to>
      <xdr:col>2</xdr:col>
      <xdr:colOff>674935</xdr:colOff>
      <xdr:row>7</xdr:row>
      <xdr:rowOff>169891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7FD97D93-9D68-4D20-B9F1-24EEFFB4BC45}"/>
            </a:ext>
          </a:extLst>
        </xdr:cNvPr>
        <xdr:cNvCxnSpPr/>
      </xdr:nvCxnSpPr>
      <xdr:spPr>
        <a:xfrm flipH="1">
          <a:off x="1586739" y="1293897"/>
          <a:ext cx="612196" cy="28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346538</xdr:colOff>
      <xdr:row>17</xdr:row>
      <xdr:rowOff>57150</xdr:rowOff>
    </xdr:from>
    <xdr:to>
      <xdr:col>1</xdr:col>
      <xdr:colOff>701214</xdr:colOff>
      <xdr:row>18</xdr:row>
      <xdr:rowOff>88495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B4733AD-4142-40C7-9E70-D3367FACF487}"/>
            </a:ext>
          </a:extLst>
        </xdr:cNvPr>
        <xdr:cNvSpPr/>
      </xdr:nvSpPr>
      <xdr:spPr>
        <a:xfrm>
          <a:off x="1108538" y="3305175"/>
          <a:ext cx="354676" cy="22184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8E9A-F677-4EA5-B25B-719D57193837}">
  <sheetPr codeName="Sheet11"/>
  <dimension ref="A1:S34"/>
  <sheetViews>
    <sheetView showGridLines="0" showRowColHeaders="0" tabSelected="1" zoomScaleNormal="100" workbookViewId="0">
      <selection sqref="A1:O2"/>
    </sheetView>
  </sheetViews>
  <sheetFormatPr defaultRowHeight="15" x14ac:dyDescent="0.2"/>
  <cols>
    <col min="4" max="4" width="8.77734375" customWidth="1"/>
    <col min="17" max="19" width="8.88671875" hidden="1" customWidth="1"/>
  </cols>
  <sheetData>
    <row r="1" spans="1:19" x14ac:dyDescent="0.2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9" ht="15.75" thickBo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9" x14ac:dyDescent="0.2">
      <c r="D3" t="s">
        <v>7</v>
      </c>
      <c r="F3" s="7">
        <v>14.8</v>
      </c>
      <c r="G3" t="s">
        <v>9</v>
      </c>
    </row>
    <row r="4" spans="1:19" x14ac:dyDescent="0.2">
      <c r="D4" t="s">
        <v>8</v>
      </c>
      <c r="F4" s="5">
        <v>2000</v>
      </c>
      <c r="R4">
        <f>F5*I11/I14*D15/C22/60*3.14*F7*3.6/1000</f>
        <v>74.143963636363637</v>
      </c>
    </row>
    <row r="5" spans="1:19" x14ac:dyDescent="0.2">
      <c r="D5" t="s">
        <v>0</v>
      </c>
      <c r="F5" s="1">
        <f>F3*F4</f>
        <v>29600</v>
      </c>
    </row>
    <row r="6" spans="1:19" x14ac:dyDescent="0.2">
      <c r="D6" t="s">
        <v>1</v>
      </c>
      <c r="F6" s="3">
        <f>IF($F$31=0.8,F5*#REF!/#REF!*D15/C22/60*3.14*F7*3.6/1000,F5*I11/I14*D15/C22/60*3.14*F7*3.6/1000)</f>
        <v>74.143963636363637</v>
      </c>
      <c r="G6" t="s">
        <v>15</v>
      </c>
    </row>
    <row r="7" spans="1:19" s="9" customFormat="1" x14ac:dyDescent="0.2">
      <c r="D7" t="s">
        <v>2</v>
      </c>
      <c r="E7"/>
      <c r="F7" s="5">
        <v>143</v>
      </c>
    </row>
    <row r="8" spans="1:19" x14ac:dyDescent="0.2">
      <c r="D8" t="s">
        <v>3</v>
      </c>
      <c r="F8" s="2">
        <f>I11/I14*D15/C22*3.14*F7</f>
        <v>41.747727272727275</v>
      </c>
      <c r="N8" s="9"/>
      <c r="O8" s="9"/>
      <c r="R8" s="12">
        <v>0.8</v>
      </c>
    </row>
    <row r="9" spans="1:19" x14ac:dyDescent="0.2">
      <c r="D9" t="s">
        <v>4</v>
      </c>
      <c r="F9" s="2">
        <f>1/(D15/C22)</f>
        <v>4.4000000000000004</v>
      </c>
      <c r="O9" s="2"/>
      <c r="R9" s="12">
        <v>1</v>
      </c>
    </row>
    <row r="10" spans="1:19" ht="15.75" thickBot="1" x14ac:dyDescent="0.25">
      <c r="O10" s="2"/>
    </row>
    <row r="11" spans="1:19" x14ac:dyDescent="0.2">
      <c r="H11" t="s">
        <v>5</v>
      </c>
      <c r="I11" s="13">
        <v>18</v>
      </c>
      <c r="J11" s="14"/>
      <c r="K11" s="25" t="s">
        <v>10</v>
      </c>
      <c r="L11" s="26"/>
      <c r="O11" s="4"/>
    </row>
    <row r="12" spans="1:19" ht="15.75" x14ac:dyDescent="0.2">
      <c r="I12" s="23" t="str">
        <f>IF(F31=1,"modul 1","")</f>
        <v/>
      </c>
      <c r="J12" s="10"/>
      <c r="K12" s="27"/>
      <c r="L12" s="28"/>
    </row>
    <row r="13" spans="1:19" ht="15.75" x14ac:dyDescent="0.2">
      <c r="F13" s="8"/>
      <c r="I13" s="24"/>
      <c r="J13" s="11"/>
      <c r="K13" s="27"/>
      <c r="L13" s="28"/>
      <c r="R13">
        <f>(I14+I11)/2</f>
        <v>31</v>
      </c>
      <c r="S13" s="9"/>
    </row>
    <row r="14" spans="1:19" ht="15.75" thickBot="1" x14ac:dyDescent="0.25">
      <c r="H14" t="s">
        <v>6</v>
      </c>
      <c r="I14" s="15">
        <v>44</v>
      </c>
      <c r="J14" s="16"/>
      <c r="K14" s="29"/>
      <c r="L14" s="30"/>
    </row>
    <row r="15" spans="1:19" x14ac:dyDescent="0.2">
      <c r="C15" t="s">
        <v>13</v>
      </c>
      <c r="D15" s="8">
        <v>10</v>
      </c>
      <c r="L15" s="8"/>
    </row>
    <row r="16" spans="1:19" x14ac:dyDescent="0.2">
      <c r="J16" s="8"/>
      <c r="Q16">
        <v>36</v>
      </c>
    </row>
    <row r="17" spans="1:19" x14ac:dyDescent="0.2">
      <c r="Q17">
        <v>38</v>
      </c>
    </row>
    <row r="18" spans="1:19" x14ac:dyDescent="0.2">
      <c r="Q18">
        <v>40</v>
      </c>
    </row>
    <row r="19" spans="1:19" x14ac:dyDescent="0.2">
      <c r="M19" s="6"/>
      <c r="Q19">
        <v>42</v>
      </c>
    </row>
    <row r="20" spans="1:19" x14ac:dyDescent="0.2">
      <c r="E20" s="9"/>
      <c r="F20" s="9"/>
      <c r="Q20">
        <v>44</v>
      </c>
    </row>
    <row r="21" spans="1:19" s="9" customFormat="1" x14ac:dyDescent="0.2">
      <c r="Q21" s="9">
        <v>45</v>
      </c>
    </row>
    <row r="22" spans="1:19" x14ac:dyDescent="0.2">
      <c r="A22" s="31" t="s">
        <v>12</v>
      </c>
      <c r="B22" s="31"/>
      <c r="C22" s="8">
        <v>44</v>
      </c>
      <c r="Q22">
        <v>46</v>
      </c>
    </row>
    <row r="24" spans="1:19" ht="15" customHeight="1" x14ac:dyDescent="0.2">
      <c r="Q24">
        <v>56</v>
      </c>
    </row>
    <row r="25" spans="1:19" x14ac:dyDescent="0.2">
      <c r="Q25">
        <v>57</v>
      </c>
    </row>
    <row r="26" spans="1:19" x14ac:dyDescent="0.2">
      <c r="Q26">
        <v>58</v>
      </c>
    </row>
    <row r="30" spans="1:19" x14ac:dyDescent="0.2">
      <c r="D30" s="9"/>
      <c r="E30" s="9"/>
      <c r="F30" s="9"/>
      <c r="G30" s="9"/>
      <c r="R30" t="s">
        <v>11</v>
      </c>
    </row>
    <row r="31" spans="1:19" ht="15" customHeight="1" x14ac:dyDescent="0.2">
      <c r="D31" s="9"/>
      <c r="E31" s="9"/>
      <c r="F31" s="9"/>
      <c r="G31" s="9"/>
      <c r="R31">
        <v>29</v>
      </c>
      <c r="S31">
        <v>33.4</v>
      </c>
    </row>
    <row r="32" spans="1:19" ht="15.75" customHeight="1" x14ac:dyDescent="0.2">
      <c r="D32" s="9"/>
      <c r="E32" s="9"/>
      <c r="F32" s="9"/>
      <c r="G32" s="9"/>
    </row>
    <row r="33" spans="4:15" x14ac:dyDescent="0.2">
      <c r="D33" s="9"/>
      <c r="E33" s="9"/>
      <c r="F33" s="9"/>
      <c r="G33" s="9"/>
    </row>
    <row r="34" spans="4:15" x14ac:dyDescent="0.2">
      <c r="O34" t="s">
        <v>14</v>
      </c>
    </row>
  </sheetData>
  <sheetProtection sheet="1" selectLockedCells="1"/>
  <mergeCells count="4">
    <mergeCell ref="A1:O2"/>
    <mergeCell ref="I12:I13"/>
    <mergeCell ref="K11:L14"/>
    <mergeCell ref="A22:B22"/>
  </mergeCells>
  <conditionalFormatting sqref="R13">
    <cfRule type="cellIs" dxfId="3" priority="23" operator="between">
      <formula>$R$31</formula>
      <formula>$S$31</formula>
    </cfRule>
  </conditionalFormatting>
  <conditionalFormatting sqref="M23">
    <cfRule type="expression" priority="17">
      <formula>"ALS($F$25+$F$22)/2 groter dan 31,2"</formula>
    </cfRule>
  </conditionalFormatting>
  <conditionalFormatting sqref="S13">
    <cfRule type="cellIs" dxfId="2" priority="10" operator="between">
      <formula>$R$31</formula>
      <formula>$S$31</formula>
    </cfRule>
  </conditionalFormatting>
  <conditionalFormatting sqref="I11 I14">
    <cfRule type="expression" dxfId="1" priority="8">
      <formula>AND($R$13&gt;$R$31,$R$13&lt;$S$31)</formula>
    </cfRule>
  </conditionalFormatting>
  <conditionalFormatting sqref="I11:I14">
    <cfRule type="expression" dxfId="0" priority="2">
      <formula>"ALS($F$30=1)"</formula>
    </cfRule>
  </conditionalFormatting>
  <dataValidations count="3">
    <dataValidation type="list" allowBlank="1" showInputMessage="1" showErrorMessage="1" sqref="F31" xr:uid="{8DF55F72-F790-4835-A603-465CCACE6394}">
      <formula1>$R$8:$R$9</formula1>
    </dataValidation>
    <dataValidation type="list" allowBlank="1" showInputMessage="1" showErrorMessage="1" sqref="J14" xr:uid="{79E7142D-ED81-4DEF-B2E5-BF497C2DB6D0}">
      <formula1>$Q$17:$Q$22</formula1>
    </dataValidation>
    <dataValidation type="list" allowBlank="1" showInputMessage="1" showErrorMessage="1" sqref="I14" xr:uid="{19C08B59-F6E5-4402-8DBA-003261467866}">
      <formula1>$Q$16:$Q$22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36238-D5C5-4266-B54B-C9FFF0213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SRX8T-E</vt:lpstr>
      <vt:lpstr>'SRX8T-E'!Criteria</vt:lpstr>
    </vt:vector>
  </TitlesOfParts>
  <Manager/>
  <Company>European Patent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Zevenhoven</dc:creator>
  <cp:keywords/>
  <dc:description/>
  <cp:lastModifiedBy>Stephan H</cp:lastModifiedBy>
  <cp:revision/>
  <dcterms:created xsi:type="dcterms:W3CDTF">2019-09-16T09:56:11Z</dcterms:created>
  <dcterms:modified xsi:type="dcterms:W3CDTF">2022-01-08T12:49:51Z</dcterms:modified>
  <cp:category/>
  <cp:contentStatus/>
</cp:coreProperties>
</file>